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000" windowHeight="11910" activeTab="1"/>
  </bookViews>
  <sheets>
    <sheet name="Instructions" sheetId="1" r:id="rId1"/>
    <sheet name="Weight &amp; Balance" sheetId="2" r:id="rId2"/>
  </sheets>
  <definedNames>
    <definedName name="_xlnm.Print_Area" localSheetId="1">'Weight &amp; Balance'!$A$1:$N$27</definedName>
  </definedNames>
  <calcPr fullCalcOnLoad="1"/>
</workbook>
</file>

<file path=xl/sharedStrings.xml><?xml version="1.0" encoding="utf-8"?>
<sst xmlns="http://schemas.openxmlformats.org/spreadsheetml/2006/main" count="38" uniqueCount="37">
  <si>
    <t>Arm Aft</t>
  </si>
  <si>
    <t>Moment</t>
  </si>
  <si>
    <t>Empty Weight</t>
  </si>
  <si>
    <t>Pilot</t>
  </si>
  <si>
    <t>Co-Pilot</t>
  </si>
  <si>
    <t>Take off weight</t>
  </si>
  <si>
    <t>Normal</t>
  </si>
  <si>
    <t>Utility</t>
  </si>
  <si>
    <t>User Data</t>
  </si>
  <si>
    <t>This data is for information only and should not be used for flight planning.</t>
  </si>
  <si>
    <t>Note my disclaimer.  If you use this sheet for your flight planning you do so at your own risk.  The POH is the only authorative document!</t>
  </si>
  <si>
    <t>Enter weight of any baggage.</t>
  </si>
  <si>
    <t>Do not alter these figures</t>
  </si>
  <si>
    <t>Notes</t>
  </si>
  <si>
    <t>Check the position of the green line.  It must be inside the envelope.  If it's outside you have to decide what (or who) to leave behind.</t>
  </si>
  <si>
    <t xml:space="preserve">To print graph, click it (select it) and then check in the Print Preview. </t>
  </si>
  <si>
    <t>Litres</t>
  </si>
  <si>
    <t>Pounds</t>
  </si>
  <si>
    <t>Rear Seat 1</t>
  </si>
  <si>
    <t>Rear Seat 2</t>
  </si>
  <si>
    <t>ENTER DATA INTO PINK BOXES AS REQUIRED</t>
  </si>
  <si>
    <t>Enter your weight in pounds into the pink box marked Pilot</t>
  </si>
  <si>
    <t>Ascertain the weight of your PAX and then add 10% for "inaccuracy"!   Enter it in the appropriate pink boxes</t>
  </si>
  <si>
    <t>Individual aircraft weighing schedules should be consulted to ensure accuracy</t>
  </si>
  <si>
    <t>Weight (Kg)</t>
  </si>
  <si>
    <t>Datum (m)</t>
  </si>
  <si>
    <t>(m/Kg)</t>
  </si>
  <si>
    <t>Baggage (max 40Kg)</t>
  </si>
  <si>
    <t>Fuel (max 144Kg)</t>
  </si>
  <si>
    <t>(1050Kg max)</t>
  </si>
  <si>
    <t>Aft of Datum</t>
  </si>
  <si>
    <t>C of G</t>
  </si>
  <si>
    <t>Kg</t>
  </si>
  <si>
    <t>Litres to Kg?</t>
  </si>
  <si>
    <t>Lbs to Kg?</t>
  </si>
  <si>
    <t>1 Litre Avgas = 0.72Kg</t>
  </si>
  <si>
    <t>Less fuel for start &amp; taxi (Kg)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</si>
</sst>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00000"/>
    <numFmt numFmtId="177" formatCode="0.00000"/>
    <numFmt numFmtId="178" formatCode="0.0000"/>
    <numFmt numFmtId="179" formatCode="0.000"/>
    <numFmt numFmtId="180" formatCode="#,##0.0"/>
    <numFmt numFmtId="181" formatCode="0.000%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10"/>
      <name val="Arial"/>
      <family val="2"/>
    </font>
    <font>
      <b/>
      <sz val="14"/>
      <name val="Century Gothic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33CC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left"/>
    </xf>
    <xf numFmtId="0" fontId="7" fillId="32" borderId="16" xfId="0" applyFont="1" applyFill="1" applyBorder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2" xfId="0" applyFill="1" applyBorder="1" applyAlignment="1">
      <alignment/>
    </xf>
    <xf numFmtId="0" fontId="0" fillId="0" borderId="15" xfId="0" applyFill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14" fillId="33" borderId="0" xfId="0" applyFont="1" applyFill="1" applyAlignment="1">
      <alignment/>
    </xf>
    <xf numFmtId="0" fontId="9" fillId="2" borderId="17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0" fontId="10" fillId="2" borderId="18" xfId="0" applyFont="1" applyFill="1" applyBorder="1" applyAlignment="1">
      <alignment/>
    </xf>
    <xf numFmtId="0" fontId="10" fillId="2" borderId="13" xfId="0" applyFont="1" applyFill="1" applyBorder="1" applyAlignment="1">
      <alignment horizontal="left"/>
    </xf>
    <xf numFmtId="0" fontId="10" fillId="2" borderId="14" xfId="0" applyFont="1" applyFill="1" applyBorder="1" applyAlignment="1">
      <alignment/>
    </xf>
    <xf numFmtId="0" fontId="10" fillId="2" borderId="15" xfId="0" applyFont="1" applyFill="1" applyBorder="1" applyAlignment="1">
      <alignment/>
    </xf>
    <xf numFmtId="0" fontId="10" fillId="2" borderId="17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34" borderId="16" xfId="0" applyFont="1" applyFill="1" applyBorder="1" applyAlignment="1">
      <alignment horizontal="center"/>
    </xf>
    <xf numFmtId="3" fontId="1" fillId="35" borderId="16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2" fillId="34" borderId="16" xfId="0" applyNumberFormat="1" applyFont="1" applyFill="1" applyBorder="1" applyAlignment="1">
      <alignment horizontal="center"/>
    </xf>
    <xf numFmtId="1" fontId="0" fillId="36" borderId="16" xfId="0" applyNumberFormat="1" applyFill="1" applyBorder="1" applyAlignment="1">
      <alignment horizontal="center"/>
    </xf>
    <xf numFmtId="3" fontId="2" fillId="3" borderId="16" xfId="0" applyNumberFormat="1" applyFon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172" fontId="7" fillId="0" borderId="0" xfId="0" applyNumberFormat="1" applyFont="1" applyAlignment="1">
      <alignment horizontal="center"/>
    </xf>
    <xf numFmtId="3" fontId="2" fillId="0" borderId="16" xfId="0" applyNumberFormat="1" applyFont="1" applyFill="1" applyBorder="1" applyAlignment="1" applyProtection="1">
      <alignment horizontal="center"/>
      <protection locked="0"/>
    </xf>
    <xf numFmtId="3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179" fontId="2" fillId="0" borderId="16" xfId="0" applyNumberFormat="1" applyFont="1" applyBorder="1" applyAlignment="1">
      <alignment horizontal="center"/>
    </xf>
    <xf numFmtId="0" fontId="1" fillId="37" borderId="0" xfId="0" applyFont="1" applyFill="1" applyAlignment="1">
      <alignment/>
    </xf>
    <xf numFmtId="10" fontId="1" fillId="37" borderId="0" xfId="0" applyNumberFormat="1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/>
    </xf>
    <xf numFmtId="0" fontId="11" fillId="3" borderId="19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14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C. of G. Moment Envelope
</a:t>
            </a: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G-BZOL</a:t>
            </a:r>
          </a:p>
        </c:rich>
      </c:tx>
      <c:layout>
        <c:manualLayout>
          <c:xMode val="factor"/>
          <c:yMode val="factor"/>
          <c:x val="-0.00575"/>
          <c:y val="-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25"/>
          <c:y val="0.206"/>
          <c:w val="0.6955"/>
          <c:h val="0.73175"/>
        </c:manualLayout>
      </c:layout>
      <c:scatterChart>
        <c:scatterStyle val="lineMarker"/>
        <c:varyColors val="0"/>
        <c:ser>
          <c:idx val="0"/>
          <c:order val="0"/>
          <c:tx>
            <c:v>Normal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Balance'!$A$49:$F$49</c:f>
            </c:numRef>
          </c:xVal>
          <c:yVal>
            <c:numRef>
              <c:f>'Weight &amp; Balance'!$A$50:$F$50</c:f>
            </c:numRef>
          </c:yVal>
          <c:smooth val="0"/>
        </c:ser>
        <c:ser>
          <c:idx val="1"/>
          <c:order val="1"/>
          <c:tx>
            <c:v>Utility</c:v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Balance'!$A$53:$E$53</c:f>
            </c:numRef>
          </c:xVal>
          <c:yVal>
            <c:numRef>
              <c:f>'Weight &amp; Balance'!$A$54:$E$54</c:f>
            </c:numRef>
          </c:yVal>
          <c:smooth val="0"/>
        </c:ser>
        <c:ser>
          <c:idx val="2"/>
          <c:order val="2"/>
          <c:tx>
            <c:v>User Data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'Weight &amp; Balance'!$A$57:$C$57</c:f>
            </c:numRef>
          </c:xVal>
          <c:yVal>
            <c:numRef>
              <c:f>'Weight &amp; Balance'!$A$58:$C$58</c:f>
            </c:numRef>
          </c:yVal>
          <c:smooth val="0"/>
        </c:ser>
        <c:axId val="28921643"/>
        <c:axId val="58968196"/>
      </c:scatterChart>
      <c:valAx>
        <c:axId val="28921643"/>
        <c:scaling>
          <c:orientation val="minMax"/>
          <c:max val="37"/>
          <c:min val="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C.G. Location (Percentage % AFT Datum)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 val="autoZero"/>
        <c:crossBetween val="midCat"/>
        <c:dispUnits/>
        <c:majorUnit val="2"/>
      </c:valAx>
      <c:valAx>
        <c:axId val="58968196"/>
        <c:scaling>
          <c:orientation val="minMax"/>
          <c:max val="1100"/>
          <c:min val="5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 in Kg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21643"/>
        <c:crosses val="autoZero"/>
        <c:crossBetween val="midCat"/>
        <c:dispUnits/>
        <c:majorUnit val="10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25"/>
          <c:y val="0.505"/>
          <c:w val="0.18475"/>
          <c:h val="0.1252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0</xdr:row>
      <xdr:rowOff>28575</xdr:rowOff>
    </xdr:from>
    <xdr:to>
      <xdr:col>13</xdr:col>
      <xdr:colOff>257175</xdr:colOff>
      <xdr:row>26</xdr:row>
      <xdr:rowOff>0</xdr:rowOff>
    </xdr:to>
    <xdr:graphicFrame>
      <xdr:nvGraphicFramePr>
        <xdr:cNvPr id="1" name="Chart 5"/>
        <xdr:cNvGraphicFramePr/>
      </xdr:nvGraphicFramePr>
      <xdr:xfrm>
        <a:off x="5210175" y="28575"/>
        <a:ext cx="49815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7"/>
  <sheetViews>
    <sheetView zoomScale="80" zoomScaleNormal="80" zoomScalePageLayoutView="0" workbookViewId="0" topLeftCell="A1">
      <selection activeCell="F40" sqref="F40"/>
    </sheetView>
  </sheetViews>
  <sheetFormatPr defaultColWidth="11.421875" defaultRowHeight="12.75"/>
  <cols>
    <col min="1" max="1" width="5.140625" style="14" customWidth="1"/>
    <col min="2" max="16384" width="11.421875" style="13" customWidth="1"/>
  </cols>
  <sheetData>
    <row r="1" spans="1:15" ht="18">
      <c r="A1" s="50" t="s">
        <v>13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2"/>
    </row>
    <row r="2" spans="1:16" ht="13.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/>
    </row>
    <row r="3" spans="1:16" ht="13.5">
      <c r="A3" s="29">
        <v>1</v>
      </c>
      <c r="B3" s="24" t="s">
        <v>10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5"/>
      <c r="P3"/>
    </row>
    <row r="4" spans="1:16" ht="13.5">
      <c r="A4" s="29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  <c r="P4"/>
    </row>
    <row r="5" spans="1:15" ht="13.5">
      <c r="A5" s="29">
        <v>2</v>
      </c>
      <c r="B5" s="24" t="s">
        <v>21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5"/>
    </row>
    <row r="6" spans="1:15" ht="13.5">
      <c r="A6" s="29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13.5">
      <c r="A7" s="29">
        <v>3</v>
      </c>
      <c r="B7" s="24" t="s">
        <v>22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1:15" ht="13.5">
      <c r="A8" s="29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</row>
    <row r="9" spans="1:15" ht="13.5">
      <c r="A9" s="29">
        <v>4</v>
      </c>
      <c r="B9" s="24" t="s">
        <v>11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</row>
    <row r="10" spans="1:15" ht="13.5">
      <c r="A10" s="29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1:15" ht="13.5">
      <c r="A11" s="29">
        <v>5</v>
      </c>
      <c r="B11" s="24" t="s">
        <v>14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5"/>
    </row>
    <row r="12" spans="1:15" ht="13.5">
      <c r="A12" s="29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5"/>
    </row>
    <row r="13" spans="1:15" ht="13.5">
      <c r="A13" s="29">
        <v>6</v>
      </c>
      <c r="B13" s="24" t="s">
        <v>15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1:15" ht="13.5">
      <c r="A14" s="30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13.5">
      <c r="A15" s="26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8"/>
    </row>
    <row r="16" ht="13.5">
      <c r="A16" s="13"/>
    </row>
    <row r="17" ht="13.5">
      <c r="A17" s="13"/>
    </row>
  </sheetData>
  <sheetProtection/>
  <mergeCells count="1">
    <mergeCell ref="A1:O1"/>
  </mergeCells>
  <printOptions/>
  <pageMargins left="0.46" right="0.43" top="1" bottom="1" header="0.5" footer="0.5"/>
  <pageSetup horizontalDpi="360" verticalDpi="36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58"/>
  <sheetViews>
    <sheetView tabSelected="1" zoomScaleSheetLayoutView="100" zoomScalePageLayoutView="0" workbookViewId="0" topLeftCell="A1">
      <selection activeCell="C11" sqref="C11"/>
    </sheetView>
  </sheetViews>
  <sheetFormatPr defaultColWidth="8.8515625" defaultRowHeight="12.75"/>
  <cols>
    <col min="1" max="1" width="26.421875" style="0" customWidth="1"/>
    <col min="2" max="2" width="8.421875" style="0" customWidth="1"/>
    <col min="3" max="3" width="15.140625" style="0" customWidth="1"/>
    <col min="4" max="4" width="12.421875" style="0" bestFit="1" customWidth="1"/>
    <col min="5" max="5" width="14.00390625" style="0" customWidth="1"/>
    <col min="6" max="8" width="8.8515625" style="0" customWidth="1"/>
    <col min="9" max="9" width="9.28125" style="0" customWidth="1"/>
    <col min="10" max="10" width="10.28125" style="0" customWidth="1"/>
    <col min="11" max="11" width="9.28125" style="0" customWidth="1"/>
    <col min="12" max="12" width="7.8515625" style="0" customWidth="1"/>
    <col min="13" max="13" width="9.28125" style="0" customWidth="1"/>
    <col min="14" max="14" width="4.140625" style="0" customWidth="1"/>
    <col min="15" max="17" width="8.8515625" style="0" customWidth="1"/>
    <col min="18" max="18" width="9.28125" style="0" customWidth="1"/>
  </cols>
  <sheetData>
    <row r="1" spans="1:5" ht="20.25">
      <c r="A1" s="21"/>
      <c r="B1" s="56"/>
      <c r="C1" s="56"/>
      <c r="D1" s="56"/>
      <c r="E1" s="56"/>
    </row>
    <row r="2" spans="1:5" ht="12.75">
      <c r="A2" s="57" t="s">
        <v>9</v>
      </c>
      <c r="B2" s="57"/>
      <c r="C2" s="57"/>
      <c r="D2" s="57"/>
      <c r="E2" s="57"/>
    </row>
    <row r="3" spans="1:5" ht="12.75">
      <c r="A3" s="22"/>
      <c r="B3" s="22"/>
      <c r="C3" s="22"/>
      <c r="D3" s="22"/>
      <c r="E3" s="22"/>
    </row>
    <row r="4" spans="1:5" ht="12.75">
      <c r="A4" s="57" t="s">
        <v>23</v>
      </c>
      <c r="B4" s="57"/>
      <c r="C4" s="57"/>
      <c r="D4" s="57"/>
      <c r="E4" s="57"/>
    </row>
    <row r="6" spans="2:5" ht="15.75">
      <c r="B6" s="1"/>
      <c r="C6" s="2"/>
      <c r="D6" s="2" t="s">
        <v>0</v>
      </c>
      <c r="E6" s="2" t="s">
        <v>1</v>
      </c>
    </row>
    <row r="7" spans="1:5" ht="15.75">
      <c r="A7" s="1"/>
      <c r="B7" s="1"/>
      <c r="C7" s="2" t="s">
        <v>24</v>
      </c>
      <c r="D7" s="2" t="s">
        <v>25</v>
      </c>
      <c r="E7" s="2" t="s">
        <v>26</v>
      </c>
    </row>
    <row r="8" spans="1:5" ht="15">
      <c r="A8" s="1"/>
      <c r="B8" s="1"/>
      <c r="C8" s="32"/>
      <c r="D8" s="32"/>
      <c r="E8" s="32"/>
    </row>
    <row r="9" spans="1:5" ht="15.75">
      <c r="A9" s="3" t="s">
        <v>2</v>
      </c>
      <c r="B9" s="3"/>
      <c r="C9" s="35">
        <v>649.6</v>
      </c>
      <c r="D9" s="46">
        <v>0.369</v>
      </c>
      <c r="E9" s="45">
        <f>D9*C9</f>
        <v>239.7024</v>
      </c>
    </row>
    <row r="10" spans="1:5" ht="15.75">
      <c r="A10" s="3"/>
      <c r="B10" s="3"/>
      <c r="C10" s="35"/>
      <c r="D10" s="46"/>
      <c r="E10" s="45"/>
    </row>
    <row r="11" spans="1:5" ht="15.75">
      <c r="A11" s="3" t="s">
        <v>3</v>
      </c>
      <c r="B11" s="3"/>
      <c r="C11" s="38"/>
      <c r="D11" s="46">
        <v>0.5</v>
      </c>
      <c r="E11" s="45">
        <f>D11*C11</f>
        <v>0</v>
      </c>
    </row>
    <row r="12" spans="1:5" ht="15.75">
      <c r="A12" s="3" t="s">
        <v>4</v>
      </c>
      <c r="B12" s="3"/>
      <c r="C12" s="38"/>
      <c r="D12" s="46">
        <v>0.5</v>
      </c>
      <c r="E12" s="45">
        <f>(D12*C12)</f>
        <v>0</v>
      </c>
    </row>
    <row r="13" spans="1:5" ht="15.75">
      <c r="A13" s="3" t="s">
        <v>18</v>
      </c>
      <c r="B13" s="3"/>
      <c r="C13" s="38"/>
      <c r="D13" s="46">
        <v>1.33</v>
      </c>
      <c r="E13" s="45">
        <f>D13*C13</f>
        <v>0</v>
      </c>
    </row>
    <row r="14" spans="1:5" ht="15.75">
      <c r="A14" s="3" t="s">
        <v>19</v>
      </c>
      <c r="B14" s="3"/>
      <c r="C14" s="38"/>
      <c r="D14" s="46">
        <v>1.33</v>
      </c>
      <c r="E14" s="45">
        <f>D14*C14</f>
        <v>0</v>
      </c>
    </row>
    <row r="15" spans="1:5" ht="15.75">
      <c r="A15" s="3" t="s">
        <v>28</v>
      </c>
      <c r="B15" s="3"/>
      <c r="C15" s="38"/>
      <c r="D15" s="46">
        <v>0.25</v>
      </c>
      <c r="E15" s="45">
        <f>D15*C15</f>
        <v>0</v>
      </c>
    </row>
    <row r="16" spans="1:5" ht="15.75">
      <c r="A16" s="3" t="s">
        <v>27</v>
      </c>
      <c r="B16" s="3"/>
      <c r="C16" s="38"/>
      <c r="D16" s="46">
        <v>1.95</v>
      </c>
      <c r="E16" s="45">
        <f>D16*C16</f>
        <v>0</v>
      </c>
    </row>
    <row r="17" spans="1:5" ht="15.75">
      <c r="A17" s="3" t="s">
        <v>36</v>
      </c>
      <c r="B17" s="3"/>
      <c r="C17" s="41">
        <v>-4</v>
      </c>
      <c r="D17" s="46">
        <v>0.25</v>
      </c>
      <c r="E17" s="45">
        <f>D17*C17</f>
        <v>-1</v>
      </c>
    </row>
    <row r="18" spans="2:5" ht="15.75">
      <c r="B18" s="3"/>
      <c r="C18" s="36"/>
      <c r="D18" s="33"/>
      <c r="E18" s="36"/>
    </row>
    <row r="19" spans="1:5" ht="15.75">
      <c r="A19" s="3" t="s">
        <v>5</v>
      </c>
      <c r="B19" s="3"/>
      <c r="C19" s="34">
        <f>SUM(C9:C17)</f>
        <v>645.6</v>
      </c>
      <c r="D19" s="33"/>
      <c r="E19" s="34">
        <f>SUM(E9:E17)</f>
        <v>238.7024</v>
      </c>
    </row>
    <row r="20" spans="1:2" ht="15.75">
      <c r="A20" s="3" t="s">
        <v>29</v>
      </c>
      <c r="B20" s="3"/>
    </row>
    <row r="21" spans="1:5" ht="15.75">
      <c r="A21" s="1"/>
      <c r="C21" s="49" t="s">
        <v>31</v>
      </c>
      <c r="D21" s="48">
        <f>((E19/C19)/1.612)</f>
        <v>0.22936556987402412</v>
      </c>
      <c r="E21" s="47" t="s">
        <v>30</v>
      </c>
    </row>
    <row r="23" spans="1:5" ht="12.75">
      <c r="A23" s="20" t="s">
        <v>35</v>
      </c>
      <c r="D23" s="17" t="s">
        <v>16</v>
      </c>
      <c r="E23" s="17" t="s">
        <v>32</v>
      </c>
    </row>
    <row r="24" spans="1:5" ht="12.75">
      <c r="A24" s="20"/>
      <c r="C24" s="31" t="s">
        <v>33</v>
      </c>
      <c r="D24" s="39">
        <v>0</v>
      </c>
      <c r="E24" s="37">
        <f>D24*0.72</f>
        <v>0</v>
      </c>
    </row>
    <row r="25" spans="1:5" ht="12.75">
      <c r="A25" s="16"/>
      <c r="B25" s="40"/>
      <c r="D25" s="17" t="s">
        <v>17</v>
      </c>
      <c r="E25" s="17" t="s">
        <v>32</v>
      </c>
    </row>
    <row r="26" spans="1:5" ht="12.75">
      <c r="A26" s="16"/>
      <c r="B26" s="40"/>
      <c r="C26" s="31" t="s">
        <v>34</v>
      </c>
      <c r="D26" s="39">
        <v>0</v>
      </c>
      <c r="E26" s="37">
        <f>D26/2.20462</f>
        <v>0</v>
      </c>
    </row>
    <row r="27" ht="13.5" thickBot="1"/>
    <row r="28" spans="1:5" ht="13.5" thickBot="1">
      <c r="A28" s="53" t="s">
        <v>20</v>
      </c>
      <c r="B28" s="54"/>
      <c r="C28" s="54"/>
      <c r="D28" s="54"/>
      <c r="E28" s="55"/>
    </row>
    <row r="45" ht="11.25" customHeight="1"/>
    <row r="46" ht="12.75" hidden="1">
      <c r="A46" s="15" t="s">
        <v>12</v>
      </c>
    </row>
    <row r="47" ht="12.75" hidden="1"/>
    <row r="48" ht="12.75" hidden="1">
      <c r="A48" s="10" t="s">
        <v>6</v>
      </c>
    </row>
    <row r="49" spans="1:6" ht="12.75" hidden="1">
      <c r="A49" s="4">
        <v>18</v>
      </c>
      <c r="B49" s="5">
        <v>18</v>
      </c>
      <c r="C49" s="5">
        <v>25</v>
      </c>
      <c r="D49" s="5">
        <v>34</v>
      </c>
      <c r="E49" s="5">
        <v>34</v>
      </c>
      <c r="F49" s="6"/>
    </row>
    <row r="50" spans="1:6" ht="12.75" hidden="1">
      <c r="A50" s="7">
        <v>550</v>
      </c>
      <c r="B50" s="8">
        <v>825</v>
      </c>
      <c r="C50" s="8">
        <v>1050</v>
      </c>
      <c r="D50" s="8">
        <v>1050</v>
      </c>
      <c r="E50" s="8">
        <v>550</v>
      </c>
      <c r="F50" s="9"/>
    </row>
    <row r="51" ht="12.75" hidden="1"/>
    <row r="52" ht="12.75" hidden="1">
      <c r="A52" s="11" t="s">
        <v>7</v>
      </c>
    </row>
    <row r="53" spans="1:5" ht="12.75" hidden="1">
      <c r="A53" s="4">
        <v>18</v>
      </c>
      <c r="B53" s="5">
        <v>18</v>
      </c>
      <c r="C53" s="5">
        <v>25</v>
      </c>
      <c r="D53" s="5">
        <v>34</v>
      </c>
      <c r="E53" s="18">
        <v>34</v>
      </c>
    </row>
    <row r="54" spans="1:5" ht="12.75" hidden="1">
      <c r="A54" s="7">
        <v>550</v>
      </c>
      <c r="B54" s="8">
        <v>825</v>
      </c>
      <c r="C54" s="8">
        <v>1000</v>
      </c>
      <c r="D54" s="8">
        <v>1000</v>
      </c>
      <c r="E54" s="19">
        <v>550</v>
      </c>
    </row>
    <row r="55" ht="12.75" hidden="1"/>
    <row r="56" ht="12.75" hidden="1">
      <c r="A56" s="12" t="s">
        <v>8</v>
      </c>
    </row>
    <row r="57" spans="1:3" ht="12.75" hidden="1">
      <c r="A57" s="4">
        <v>10</v>
      </c>
      <c r="B57" s="44">
        <f>C57</f>
        <v>22.936556987402412</v>
      </c>
      <c r="C57" s="43">
        <f>((E19/C19)/1.612)*100</f>
        <v>22.936556987402412</v>
      </c>
    </row>
    <row r="58" spans="1:3" ht="12.75" hidden="1">
      <c r="A58" s="7">
        <f>C19</f>
        <v>645.6</v>
      </c>
      <c r="B58" s="8">
        <f>C19</f>
        <v>645.6</v>
      </c>
      <c r="C58" s="42">
        <f>C57</f>
        <v>22.936556987402412</v>
      </c>
    </row>
  </sheetData>
  <sheetProtection selectLockedCells="1"/>
  <mergeCells count="4">
    <mergeCell ref="A28:E28"/>
    <mergeCell ref="B1:E1"/>
    <mergeCell ref="A2:E2"/>
    <mergeCell ref="A4:E4"/>
  </mergeCells>
  <conditionalFormatting sqref="C19">
    <cfRule type="cellIs" priority="1" dxfId="0" operator="greaterThan" stopIfTrue="1">
      <formula>2450</formula>
    </cfRule>
  </conditionalFormatting>
  <printOptions horizontalCentered="1" verticalCentered="1"/>
  <pageMargins left="0.2755905511811024" right="0.2755905511811024" top="0.984251968503937" bottom="0.984251968503937" header="0.3937007874015748" footer="0.5118110236220472"/>
  <pageSetup fitToHeight="1" fitToWidth="1" horizontalDpi="360" verticalDpi="360" orientation="landscape" paperSize="9" scale="85"/>
  <headerFooter alignWithMargins="0">
    <oddHeader>&amp;L&amp;"Arial,Bold"&amp;16Weight &amp; Balance for TB9 G-GKUE&amp;R&amp;G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DVNTAV8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Dyer</dc:creator>
  <cp:keywords/>
  <dc:description/>
  <cp:lastModifiedBy>Flynqy Pilot Training</cp:lastModifiedBy>
  <cp:lastPrinted>2014-03-29T17:17:21Z</cp:lastPrinted>
  <dcterms:created xsi:type="dcterms:W3CDTF">2002-08-03T11:59:41Z</dcterms:created>
  <dcterms:modified xsi:type="dcterms:W3CDTF">2017-06-24T13:24:02Z</dcterms:modified>
  <cp:category/>
  <cp:version/>
  <cp:contentType/>
  <cp:contentStatus/>
</cp:coreProperties>
</file>